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" windowWidth="23973" windowHeight="1034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3" i="1" l="1"/>
  <c r="C82" i="1"/>
  <c r="C79" i="1"/>
  <c r="C84" i="1" s="1"/>
  <c r="D78" i="1"/>
  <c r="C77" i="1"/>
  <c r="D77" i="1" s="1"/>
  <c r="D79" i="1" s="1"/>
  <c r="D85" i="1" s="1"/>
  <c r="C74" i="1"/>
  <c r="D73" i="1"/>
  <c r="D72" i="1"/>
  <c r="D71" i="1"/>
  <c r="D70" i="1"/>
  <c r="D69" i="1"/>
  <c r="D68" i="1"/>
  <c r="D67" i="1"/>
  <c r="D74" i="1" s="1"/>
  <c r="D63" i="1"/>
  <c r="D62" i="1"/>
  <c r="D61" i="1"/>
  <c r="E59" i="1"/>
  <c r="E58" i="1"/>
  <c r="E55" i="1" l="1"/>
  <c r="E26" i="1"/>
  <c r="E17" i="1"/>
  <c r="E8" i="1"/>
  <c r="E56" i="1" l="1"/>
  <c r="E54" i="1"/>
  <c r="E53" i="1"/>
  <c r="E52" i="1"/>
  <c r="E47" i="1"/>
  <c r="E46" i="1"/>
  <c r="E45" i="1"/>
  <c r="E40" i="1"/>
  <c r="E39" i="1"/>
  <c r="E38" i="1"/>
  <c r="E33" i="1"/>
  <c r="E32" i="1"/>
  <c r="E31" i="1"/>
  <c r="E25" i="1"/>
  <c r="E24" i="1"/>
  <c r="E23" i="1"/>
  <c r="E18" i="1"/>
  <c r="E16" i="1"/>
  <c r="E15" i="1"/>
  <c r="E14" i="1"/>
  <c r="E9" i="1"/>
  <c r="E7" i="1"/>
  <c r="E6" i="1"/>
  <c r="E5" i="1"/>
  <c r="E19" i="1" l="1"/>
  <c r="E27" i="1"/>
  <c r="E34" i="1"/>
  <c r="E41" i="1"/>
  <c r="E48" i="1"/>
  <c r="E57" i="1"/>
  <c r="E10" i="1"/>
</calcChain>
</file>

<file path=xl/sharedStrings.xml><?xml version="1.0" encoding="utf-8"?>
<sst xmlns="http://schemas.openxmlformats.org/spreadsheetml/2006/main" count="131" uniqueCount="48">
  <si>
    <t>Смета на многотомник «Киевское общевойсковое».</t>
  </si>
  <si>
    <t>Статьи расхода</t>
  </si>
  <si>
    <t>цена за единицу</t>
  </si>
  <si>
    <t xml:space="preserve">количество </t>
  </si>
  <si>
    <t xml:space="preserve">стоимость </t>
  </si>
  <si>
    <t>единица измерения</t>
  </si>
  <si>
    <t>1 штука</t>
  </si>
  <si>
    <t>1 фотография</t>
  </si>
  <si>
    <t>1 страница</t>
  </si>
  <si>
    <t>1000 знаков</t>
  </si>
  <si>
    <t>1 том</t>
  </si>
  <si>
    <t>2 том</t>
  </si>
  <si>
    <t>3 том</t>
  </si>
  <si>
    <t>4 том</t>
  </si>
  <si>
    <t>5 том</t>
  </si>
  <si>
    <t>6 том</t>
  </si>
  <si>
    <t>7 том</t>
  </si>
  <si>
    <t>ИТОГО фотографий</t>
  </si>
  <si>
    <t>ИТОГО страниц</t>
  </si>
  <si>
    <t>ИТОГО тысяч печатных знаков без пробелов</t>
  </si>
  <si>
    <t>в грн.</t>
  </si>
  <si>
    <t>Ретушь и подготовка фотографий</t>
  </si>
  <si>
    <t>Верстка книги</t>
  </si>
  <si>
    <t>Вычитка и корректировка текстов</t>
  </si>
  <si>
    <t>Создание шаблона страницы, обложка</t>
  </si>
  <si>
    <t>Распечатка книги для коррекции</t>
  </si>
  <si>
    <t>ВСЕГО</t>
  </si>
  <si>
    <t>количество страниц</t>
  </si>
  <si>
    <t>Количество экземпляров книги, в том числе:</t>
  </si>
  <si>
    <t>Розничная цена 1 экземпляра семитомника, USD</t>
  </si>
  <si>
    <t>- технические экземпляры на ISBN</t>
  </si>
  <si>
    <t>- экземпляры для свободной продажи</t>
  </si>
  <si>
    <t>Розничная цена 1 экземпляра семитомника, ГРН</t>
  </si>
  <si>
    <t>Допечатная подготовка, грн</t>
  </si>
  <si>
    <t>Печать, грн</t>
  </si>
  <si>
    <t>Всего, грн</t>
  </si>
  <si>
    <t xml:space="preserve">1 том </t>
  </si>
  <si>
    <t>1. Допечатная подготовка</t>
  </si>
  <si>
    <t>2. Печать</t>
  </si>
  <si>
    <t>3. Расчет стоимости 1 экземпляра семитомника</t>
  </si>
  <si>
    <t>UAH</t>
  </si>
  <si>
    <t>USD</t>
  </si>
  <si>
    <t>стоимость 100 экз. грн</t>
  </si>
  <si>
    <t>Итого стоимость, грн</t>
  </si>
  <si>
    <t>Итого стоимость, USD</t>
  </si>
  <si>
    <t>стоимость 100 экз. $</t>
  </si>
  <si>
    <t>грн.</t>
  </si>
  <si>
    <t>Подарочный именной бедж, грн за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</si>
</sst>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Border="1"/>
    <xf numFmtId="4" fontId="4" fillId="0" borderId="1" xfId="0" applyNumberFormat="1" applyFont="1" applyBorder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/>
    <xf numFmtId="4" fontId="4" fillId="3" borderId="1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/>
    <xf numFmtId="0" fontId="4" fillId="0" borderId="0" xfId="0" applyFont="1" applyBorder="1" applyAlignment="1"/>
    <xf numFmtId="3" fontId="6" fillId="0" borderId="0" xfId="0" applyNumberFormat="1" applyFont="1" applyBorder="1" applyAlignment="1"/>
    <xf numFmtId="4" fontId="4" fillId="0" borderId="0" xfId="0" applyNumberFormat="1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5" xfId="0" applyFont="1" applyBorder="1"/>
    <xf numFmtId="0" fontId="3" fillId="0" borderId="8" xfId="0" applyFont="1" applyBorder="1"/>
    <xf numFmtId="3" fontId="3" fillId="0" borderId="1" xfId="0" applyNumberFormat="1" applyFont="1" applyBorder="1" applyAlignment="1">
      <alignment wrapText="1"/>
    </xf>
    <xf numFmtId="49" fontId="3" fillId="0" borderId="6" xfId="0" applyNumberFormat="1" applyFont="1" applyBorder="1"/>
    <xf numFmtId="0" fontId="3" fillId="0" borderId="0" xfId="0" applyFont="1" applyBorder="1"/>
    <xf numFmtId="49" fontId="3" fillId="0" borderId="7" xfId="0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" xfId="0" applyFont="1" applyBorder="1" applyAlignment="1"/>
    <xf numFmtId="4" fontId="8" fillId="0" borderId="1" xfId="0" applyNumberFormat="1" applyFont="1" applyBorder="1"/>
    <xf numFmtId="4" fontId="3" fillId="0" borderId="0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1" xfId="0" applyNumberFormat="1" applyFont="1" applyBorder="1"/>
    <xf numFmtId="1" fontId="4" fillId="0" borderId="1" xfId="0" applyNumberFormat="1" applyFont="1" applyBorder="1"/>
    <xf numFmtId="3" fontId="9" fillId="0" borderId="1" xfId="0" applyNumberFormat="1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/>
    <xf numFmtId="3" fontId="4" fillId="3" borderId="1" xfId="0" applyNumberFormat="1" applyFont="1" applyFill="1" applyBorder="1"/>
    <xf numFmtId="0" fontId="3" fillId="0" borderId="0" xfId="0" applyFont="1" applyBorder="1" applyAlignment="1"/>
    <xf numFmtId="0" fontId="3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58" workbookViewId="0">
      <selection activeCell="A76" sqref="A76"/>
    </sheetView>
  </sheetViews>
  <sheetFormatPr defaultColWidth="8.875" defaultRowHeight="13.75" x14ac:dyDescent="0.25"/>
  <cols>
    <col min="1" max="1" width="33.25" style="2" customWidth="1"/>
    <col min="2" max="2" width="14" style="2" customWidth="1"/>
    <col min="3" max="3" width="11.875" style="1" customWidth="1"/>
    <col min="4" max="4" width="12.5" style="2" customWidth="1"/>
    <col min="5" max="5" width="13.75" style="2" customWidth="1"/>
    <col min="6" max="16384" width="8.875" style="3"/>
  </cols>
  <sheetData>
    <row r="1" spans="1:5" x14ac:dyDescent="0.2">
      <c r="A1" s="51" t="s">
        <v>0</v>
      </c>
      <c r="B1" s="51"/>
      <c r="C1" s="51"/>
      <c r="D1" s="51"/>
      <c r="E1" s="51"/>
    </row>
    <row r="2" spans="1:5" x14ac:dyDescent="0.2">
      <c r="A2" s="24" t="s">
        <v>37</v>
      </c>
      <c r="B2" s="4"/>
      <c r="C2" s="4"/>
      <c r="D2" s="4"/>
      <c r="E2" s="12" t="s">
        <v>20</v>
      </c>
    </row>
    <row r="3" spans="1:5" x14ac:dyDescent="0.25">
      <c r="A3" s="47" t="s">
        <v>1</v>
      </c>
      <c r="B3" s="48" t="s">
        <v>5</v>
      </c>
      <c r="C3" s="49" t="s">
        <v>2</v>
      </c>
      <c r="D3" s="50" t="s">
        <v>10</v>
      </c>
      <c r="E3" s="50"/>
    </row>
    <row r="4" spans="1:5" ht="13.05" x14ac:dyDescent="0.2">
      <c r="A4" s="47"/>
      <c r="B4" s="48"/>
      <c r="C4" s="49"/>
      <c r="D4" s="5" t="s">
        <v>3</v>
      </c>
      <c r="E4" s="5" t="s">
        <v>4</v>
      </c>
    </row>
    <row r="5" spans="1:5" ht="26.1" x14ac:dyDescent="0.2">
      <c r="A5" s="6" t="s">
        <v>24</v>
      </c>
      <c r="B5" s="7" t="s">
        <v>6</v>
      </c>
      <c r="C5" s="8">
        <v>150</v>
      </c>
      <c r="D5" s="9">
        <v>1</v>
      </c>
      <c r="E5" s="9">
        <f>C5*D5</f>
        <v>150</v>
      </c>
    </row>
    <row r="6" spans="1:5" ht="13.05" x14ac:dyDescent="0.2">
      <c r="A6" s="6" t="s">
        <v>21</v>
      </c>
      <c r="B6" s="7" t="s">
        <v>7</v>
      </c>
      <c r="C6" s="8">
        <v>30</v>
      </c>
      <c r="D6" s="9">
        <v>592</v>
      </c>
      <c r="E6" s="9">
        <f>C6*D6</f>
        <v>17760</v>
      </c>
    </row>
    <row r="7" spans="1:5" ht="13.05" x14ac:dyDescent="0.2">
      <c r="A7" s="6" t="s">
        <v>22</v>
      </c>
      <c r="B7" s="7" t="s">
        <v>8</v>
      </c>
      <c r="C7" s="8">
        <v>15</v>
      </c>
      <c r="D7" s="9">
        <v>733</v>
      </c>
      <c r="E7" s="9">
        <f>D7*C7</f>
        <v>10995</v>
      </c>
    </row>
    <row r="8" spans="1:5" ht="13.05" x14ac:dyDescent="0.2">
      <c r="A8" s="6" t="s">
        <v>25</v>
      </c>
      <c r="B8" s="19" t="s">
        <v>8</v>
      </c>
      <c r="C8" s="8">
        <v>2</v>
      </c>
      <c r="D8" s="9">
        <v>733</v>
      </c>
      <c r="E8" s="9">
        <f>D8*C8</f>
        <v>1466</v>
      </c>
    </row>
    <row r="9" spans="1:5" ht="13.05" x14ac:dyDescent="0.2">
      <c r="A9" s="10" t="s">
        <v>23</v>
      </c>
      <c r="B9" s="5" t="s">
        <v>9</v>
      </c>
      <c r="C9" s="8">
        <v>15</v>
      </c>
      <c r="D9" s="9">
        <v>741</v>
      </c>
      <c r="E9" s="9">
        <f>D9*C9</f>
        <v>11115</v>
      </c>
    </row>
    <row r="10" spans="1:5" ht="13.2" x14ac:dyDescent="0.25">
      <c r="A10" s="10"/>
      <c r="B10" s="5"/>
      <c r="C10" s="8"/>
      <c r="D10" s="9"/>
      <c r="E10" s="16">
        <f>SUM(E5:E9)</f>
        <v>41486</v>
      </c>
    </row>
    <row r="11" spans="1:5" ht="1.9" customHeight="1" x14ac:dyDescent="0.25"/>
    <row r="12" spans="1:5" x14ac:dyDescent="0.25">
      <c r="A12" s="47" t="s">
        <v>1</v>
      </c>
      <c r="B12" s="48" t="s">
        <v>5</v>
      </c>
      <c r="C12" s="49" t="s">
        <v>2</v>
      </c>
      <c r="D12" s="50" t="s">
        <v>11</v>
      </c>
      <c r="E12" s="50"/>
    </row>
    <row r="13" spans="1:5" ht="13.05" x14ac:dyDescent="0.2">
      <c r="A13" s="47"/>
      <c r="B13" s="48"/>
      <c r="C13" s="49"/>
      <c r="D13" s="5" t="s">
        <v>3</v>
      </c>
      <c r="E13" s="5" t="s">
        <v>4</v>
      </c>
    </row>
    <row r="14" spans="1:5" ht="26.1" x14ac:dyDescent="0.2">
      <c r="A14" s="6" t="s">
        <v>24</v>
      </c>
      <c r="B14" s="7" t="s">
        <v>6</v>
      </c>
      <c r="C14" s="8">
        <v>150</v>
      </c>
      <c r="D14" s="9"/>
      <c r="E14" s="9">
        <f>C14*D14</f>
        <v>0</v>
      </c>
    </row>
    <row r="15" spans="1:5" ht="13.05" x14ac:dyDescent="0.2">
      <c r="A15" s="6" t="s">
        <v>21</v>
      </c>
      <c r="B15" s="7" t="s">
        <v>7</v>
      </c>
      <c r="C15" s="8">
        <v>30</v>
      </c>
      <c r="D15" s="9">
        <v>1050</v>
      </c>
      <c r="E15" s="9">
        <f>C15*D15</f>
        <v>31500</v>
      </c>
    </row>
    <row r="16" spans="1:5" ht="13.05" x14ac:dyDescent="0.2">
      <c r="A16" s="6" t="s">
        <v>22</v>
      </c>
      <c r="B16" s="7" t="s">
        <v>8</v>
      </c>
      <c r="C16" s="8">
        <v>15</v>
      </c>
      <c r="D16" s="9">
        <v>503</v>
      </c>
      <c r="E16" s="9">
        <f>D16*C16</f>
        <v>7545</v>
      </c>
    </row>
    <row r="17" spans="1:5" ht="13.05" x14ac:dyDescent="0.2">
      <c r="A17" s="6" t="s">
        <v>25</v>
      </c>
      <c r="B17" s="19" t="s">
        <v>8</v>
      </c>
      <c r="C17" s="8">
        <v>2</v>
      </c>
      <c r="D17" s="9">
        <v>503</v>
      </c>
      <c r="E17" s="9">
        <f>D17*C17</f>
        <v>1006</v>
      </c>
    </row>
    <row r="18" spans="1:5" ht="13.05" x14ac:dyDescent="0.2">
      <c r="A18" s="10" t="s">
        <v>23</v>
      </c>
      <c r="B18" s="5" t="s">
        <v>9</v>
      </c>
      <c r="C18" s="8">
        <v>15</v>
      </c>
      <c r="D18" s="9">
        <v>439</v>
      </c>
      <c r="E18" s="9">
        <f>D18*C18</f>
        <v>6585</v>
      </c>
    </row>
    <row r="19" spans="1:5" ht="13.2" x14ac:dyDescent="0.25">
      <c r="A19" s="10"/>
      <c r="B19" s="5"/>
      <c r="C19" s="8"/>
      <c r="D19" s="9"/>
      <c r="E19" s="16">
        <f>SUM(E14:E18)</f>
        <v>46636</v>
      </c>
    </row>
    <row r="20" spans="1:5" ht="1.9" customHeight="1" x14ac:dyDescent="0.25"/>
    <row r="21" spans="1:5" x14ac:dyDescent="0.25">
      <c r="A21" s="47" t="s">
        <v>1</v>
      </c>
      <c r="B21" s="48" t="s">
        <v>5</v>
      </c>
      <c r="C21" s="49" t="s">
        <v>2</v>
      </c>
      <c r="D21" s="50" t="s">
        <v>12</v>
      </c>
      <c r="E21" s="50"/>
    </row>
    <row r="22" spans="1:5" ht="13.05" x14ac:dyDescent="0.2">
      <c r="A22" s="47"/>
      <c r="B22" s="48"/>
      <c r="C22" s="49"/>
      <c r="D22" s="5" t="s">
        <v>3</v>
      </c>
      <c r="E22" s="5" t="s">
        <v>4</v>
      </c>
    </row>
    <row r="23" spans="1:5" ht="26.1" x14ac:dyDescent="0.2">
      <c r="A23" s="6" t="s">
        <v>24</v>
      </c>
      <c r="B23" s="7" t="s">
        <v>6</v>
      </c>
      <c r="C23" s="8">
        <v>150</v>
      </c>
      <c r="D23" s="9"/>
      <c r="E23" s="9">
        <f>C23*D23</f>
        <v>0</v>
      </c>
    </row>
    <row r="24" spans="1:5" ht="13.05" x14ac:dyDescent="0.2">
      <c r="A24" s="6" t="s">
        <v>21</v>
      </c>
      <c r="B24" s="7" t="s">
        <v>7</v>
      </c>
      <c r="C24" s="8">
        <v>30</v>
      </c>
      <c r="D24" s="9">
        <v>612</v>
      </c>
      <c r="E24" s="9">
        <f>C24*D24</f>
        <v>18360</v>
      </c>
    </row>
    <row r="25" spans="1:5" ht="13.05" x14ac:dyDescent="0.2">
      <c r="A25" s="6" t="s">
        <v>22</v>
      </c>
      <c r="B25" s="7" t="s">
        <v>8</v>
      </c>
      <c r="C25" s="8">
        <v>15</v>
      </c>
      <c r="D25" s="9">
        <v>357</v>
      </c>
      <c r="E25" s="9">
        <f>D25*C25</f>
        <v>5355</v>
      </c>
    </row>
    <row r="26" spans="1:5" ht="13.05" x14ac:dyDescent="0.2">
      <c r="A26" s="6" t="s">
        <v>25</v>
      </c>
      <c r="B26" s="19" t="s">
        <v>8</v>
      </c>
      <c r="C26" s="8">
        <v>2</v>
      </c>
      <c r="D26" s="9">
        <v>357</v>
      </c>
      <c r="E26" s="9">
        <f>D26*C26</f>
        <v>714</v>
      </c>
    </row>
    <row r="27" spans="1:5" ht="13.2" x14ac:dyDescent="0.25">
      <c r="A27" s="10"/>
      <c r="B27" s="5"/>
      <c r="C27" s="8"/>
      <c r="D27" s="9"/>
      <c r="E27" s="16">
        <f>SUM(E23:E26)</f>
        <v>24429</v>
      </c>
    </row>
    <row r="28" spans="1:5" ht="1.9" customHeight="1" x14ac:dyDescent="0.25"/>
    <row r="29" spans="1:5" x14ac:dyDescent="0.25">
      <c r="A29" s="47" t="s">
        <v>1</v>
      </c>
      <c r="B29" s="48" t="s">
        <v>5</v>
      </c>
      <c r="C29" s="49" t="s">
        <v>2</v>
      </c>
      <c r="D29" s="50" t="s">
        <v>13</v>
      </c>
      <c r="E29" s="50"/>
    </row>
    <row r="30" spans="1:5" ht="13.05" x14ac:dyDescent="0.2">
      <c r="A30" s="47"/>
      <c r="B30" s="48"/>
      <c r="C30" s="49"/>
      <c r="D30" s="5" t="s">
        <v>3</v>
      </c>
      <c r="E30" s="5" t="s">
        <v>4</v>
      </c>
    </row>
    <row r="31" spans="1:5" ht="26.1" x14ac:dyDescent="0.2">
      <c r="A31" s="6" t="s">
        <v>24</v>
      </c>
      <c r="B31" s="7" t="s">
        <v>6</v>
      </c>
      <c r="C31" s="8">
        <v>150</v>
      </c>
      <c r="D31" s="9"/>
      <c r="E31" s="9">
        <f>C31*D31</f>
        <v>0</v>
      </c>
    </row>
    <row r="32" spans="1:5" ht="13.05" x14ac:dyDescent="0.2">
      <c r="A32" s="6" t="s">
        <v>21</v>
      </c>
      <c r="B32" s="7" t="s">
        <v>7</v>
      </c>
      <c r="C32" s="8">
        <v>30</v>
      </c>
      <c r="D32" s="9">
        <v>1351</v>
      </c>
      <c r="E32" s="9">
        <f>C32*D32</f>
        <v>40530</v>
      </c>
    </row>
    <row r="33" spans="1:5" ht="13.05" x14ac:dyDescent="0.2">
      <c r="A33" s="6" t="s">
        <v>22</v>
      </c>
      <c r="B33" s="7" t="s">
        <v>8</v>
      </c>
      <c r="C33" s="8">
        <v>15</v>
      </c>
      <c r="D33" s="9">
        <v>691</v>
      </c>
      <c r="E33" s="9">
        <f>D33*C33</f>
        <v>10365</v>
      </c>
    </row>
    <row r="34" spans="1:5" x14ac:dyDescent="0.25">
      <c r="A34" s="10"/>
      <c r="B34" s="5"/>
      <c r="C34" s="8"/>
      <c r="D34" s="9"/>
      <c r="E34" s="16">
        <f>SUM(E31:E33)</f>
        <v>50895</v>
      </c>
    </row>
    <row r="35" spans="1:5" ht="1.9" customHeight="1" x14ac:dyDescent="0.25"/>
    <row r="36" spans="1:5" x14ac:dyDescent="0.25">
      <c r="A36" s="47" t="s">
        <v>1</v>
      </c>
      <c r="B36" s="48" t="s">
        <v>5</v>
      </c>
      <c r="C36" s="49" t="s">
        <v>2</v>
      </c>
      <c r="D36" s="50" t="s">
        <v>14</v>
      </c>
      <c r="E36" s="50"/>
    </row>
    <row r="37" spans="1:5" ht="13.05" x14ac:dyDescent="0.2">
      <c r="A37" s="47"/>
      <c r="B37" s="48"/>
      <c r="C37" s="49"/>
      <c r="D37" s="5" t="s">
        <v>3</v>
      </c>
      <c r="E37" s="5" t="s">
        <v>4</v>
      </c>
    </row>
    <row r="38" spans="1:5" ht="26.1" x14ac:dyDescent="0.2">
      <c r="A38" s="6" t="s">
        <v>24</v>
      </c>
      <c r="B38" s="7" t="s">
        <v>6</v>
      </c>
      <c r="C38" s="8">
        <v>150</v>
      </c>
      <c r="D38" s="9"/>
      <c r="E38" s="9">
        <f>C38*D38</f>
        <v>0</v>
      </c>
    </row>
    <row r="39" spans="1:5" ht="13.05" x14ac:dyDescent="0.2">
      <c r="A39" s="6" t="s">
        <v>21</v>
      </c>
      <c r="B39" s="7" t="s">
        <v>7</v>
      </c>
      <c r="C39" s="8">
        <v>30</v>
      </c>
      <c r="D39" s="9">
        <v>1220</v>
      </c>
      <c r="E39" s="9">
        <f>C39*D39</f>
        <v>36600</v>
      </c>
    </row>
    <row r="40" spans="1:5" ht="13.05" x14ac:dyDescent="0.2">
      <c r="A40" s="6" t="s">
        <v>22</v>
      </c>
      <c r="B40" s="7" t="s">
        <v>8</v>
      </c>
      <c r="C40" s="8">
        <v>15</v>
      </c>
      <c r="D40" s="9">
        <v>641</v>
      </c>
      <c r="E40" s="9">
        <f>D40*C40</f>
        <v>9615</v>
      </c>
    </row>
    <row r="41" spans="1:5" x14ac:dyDescent="0.25">
      <c r="A41" s="10"/>
      <c r="B41" s="5"/>
      <c r="C41" s="8"/>
      <c r="D41" s="9"/>
      <c r="E41" s="16">
        <f>SUM(E38:E40)</f>
        <v>46215</v>
      </c>
    </row>
    <row r="42" spans="1:5" ht="1.9" customHeight="1" x14ac:dyDescent="0.25"/>
    <row r="43" spans="1:5" x14ac:dyDescent="0.25">
      <c r="A43" s="47" t="s">
        <v>1</v>
      </c>
      <c r="B43" s="48" t="s">
        <v>5</v>
      </c>
      <c r="C43" s="49" t="s">
        <v>2</v>
      </c>
      <c r="D43" s="50" t="s">
        <v>15</v>
      </c>
      <c r="E43" s="50"/>
    </row>
    <row r="44" spans="1:5" ht="13.05" x14ac:dyDescent="0.2">
      <c r="A44" s="47"/>
      <c r="B44" s="48"/>
      <c r="C44" s="49"/>
      <c r="D44" s="5" t="s">
        <v>3</v>
      </c>
      <c r="E44" s="5" t="s">
        <v>4</v>
      </c>
    </row>
    <row r="45" spans="1:5" ht="26.1" x14ac:dyDescent="0.2">
      <c r="A45" s="6" t="s">
        <v>24</v>
      </c>
      <c r="B45" s="7" t="s">
        <v>6</v>
      </c>
      <c r="C45" s="8">
        <v>150</v>
      </c>
      <c r="D45" s="9"/>
      <c r="E45" s="9">
        <f>C45*D45</f>
        <v>0</v>
      </c>
    </row>
    <row r="46" spans="1:5" ht="13.05" x14ac:dyDescent="0.2">
      <c r="A46" s="6" t="s">
        <v>21</v>
      </c>
      <c r="B46" s="7" t="s">
        <v>7</v>
      </c>
      <c r="C46" s="8">
        <v>30</v>
      </c>
      <c r="D46" s="9">
        <v>1292</v>
      </c>
      <c r="E46" s="9">
        <f>C46*D46</f>
        <v>38760</v>
      </c>
    </row>
    <row r="47" spans="1:5" ht="13.05" x14ac:dyDescent="0.2">
      <c r="A47" s="6" t="s">
        <v>22</v>
      </c>
      <c r="B47" s="7" t="s">
        <v>8</v>
      </c>
      <c r="C47" s="8">
        <v>15</v>
      </c>
      <c r="D47" s="9">
        <v>685</v>
      </c>
      <c r="E47" s="9">
        <f>D47*C47</f>
        <v>10275</v>
      </c>
    </row>
    <row r="48" spans="1:5" x14ac:dyDescent="0.25">
      <c r="A48" s="10"/>
      <c r="B48" s="5"/>
      <c r="C48" s="8"/>
      <c r="D48" s="9"/>
      <c r="E48" s="16">
        <f>SUM(E45:E47)</f>
        <v>49035</v>
      </c>
    </row>
    <row r="49" spans="1:5" ht="1.9" customHeight="1" x14ac:dyDescent="0.25"/>
    <row r="50" spans="1:5" x14ac:dyDescent="0.25">
      <c r="A50" s="47" t="s">
        <v>1</v>
      </c>
      <c r="B50" s="48" t="s">
        <v>5</v>
      </c>
      <c r="C50" s="49" t="s">
        <v>2</v>
      </c>
      <c r="D50" s="50" t="s">
        <v>16</v>
      </c>
      <c r="E50" s="50"/>
    </row>
    <row r="51" spans="1:5" ht="13.05" x14ac:dyDescent="0.2">
      <c r="A51" s="47"/>
      <c r="B51" s="48"/>
      <c r="C51" s="49"/>
      <c r="D51" s="5" t="s">
        <v>3</v>
      </c>
      <c r="E51" s="5" t="s">
        <v>4</v>
      </c>
    </row>
    <row r="52" spans="1:5" ht="26.1" x14ac:dyDescent="0.2">
      <c r="A52" s="6" t="s">
        <v>24</v>
      </c>
      <c r="B52" s="7" t="s">
        <v>6</v>
      </c>
      <c r="C52" s="8">
        <v>150</v>
      </c>
      <c r="D52" s="9"/>
      <c r="E52" s="9">
        <f>C52*D52</f>
        <v>0</v>
      </c>
    </row>
    <row r="53" spans="1:5" ht="13.05" x14ac:dyDescent="0.2">
      <c r="A53" s="6" t="s">
        <v>21</v>
      </c>
      <c r="B53" s="7" t="s">
        <v>7</v>
      </c>
      <c r="C53" s="8">
        <v>30</v>
      </c>
      <c r="D53" s="9">
        <v>63</v>
      </c>
      <c r="E53" s="9">
        <f>C53*D53</f>
        <v>1890</v>
      </c>
    </row>
    <row r="54" spans="1:5" ht="13.05" x14ac:dyDescent="0.2">
      <c r="A54" s="6" t="s">
        <v>22</v>
      </c>
      <c r="B54" s="7" t="s">
        <v>8</v>
      </c>
      <c r="C54" s="8">
        <v>15</v>
      </c>
      <c r="D54" s="9">
        <v>489</v>
      </c>
      <c r="E54" s="9">
        <f>D54*C54</f>
        <v>7335</v>
      </c>
    </row>
    <row r="55" spans="1:5" ht="13.05" x14ac:dyDescent="0.2">
      <c r="A55" s="6" t="s">
        <v>25</v>
      </c>
      <c r="B55" s="19" t="s">
        <v>8</v>
      </c>
      <c r="C55" s="8">
        <v>2</v>
      </c>
      <c r="D55" s="9">
        <v>489</v>
      </c>
      <c r="E55" s="9">
        <f>D55*C55</f>
        <v>978</v>
      </c>
    </row>
    <row r="56" spans="1:5" ht="13.05" x14ac:dyDescent="0.2">
      <c r="A56" s="10" t="s">
        <v>23</v>
      </c>
      <c r="B56" s="5" t="s">
        <v>9</v>
      </c>
      <c r="C56" s="8">
        <v>15</v>
      </c>
      <c r="D56" s="9">
        <v>1288.0999999999999</v>
      </c>
      <c r="E56" s="9">
        <f>D56*C56</f>
        <v>19321.5</v>
      </c>
    </row>
    <row r="57" spans="1:5" x14ac:dyDescent="0.25">
      <c r="A57" s="10"/>
      <c r="B57" s="5"/>
      <c r="C57" s="8"/>
      <c r="D57" s="9"/>
      <c r="E57" s="16">
        <f>SUM(E52:E56)</f>
        <v>29524.5</v>
      </c>
    </row>
    <row r="58" spans="1:5" x14ac:dyDescent="0.25">
      <c r="A58" s="52" t="s">
        <v>43</v>
      </c>
      <c r="B58" s="53"/>
      <c r="C58" s="54"/>
      <c r="D58" s="55"/>
      <c r="E58" s="16">
        <f>E57+E48+E41+E34+E27+E19+E10</f>
        <v>288220.5</v>
      </c>
    </row>
    <row r="59" spans="1:5" x14ac:dyDescent="0.25">
      <c r="A59" s="52" t="s">
        <v>44</v>
      </c>
      <c r="B59" s="53"/>
      <c r="C59" s="54"/>
      <c r="D59" s="55"/>
      <c r="E59" s="56">
        <f>E58/26</f>
        <v>11085.403846153846</v>
      </c>
    </row>
    <row r="60" spans="1:5" ht="13.05" x14ac:dyDescent="0.2">
      <c r="A60" s="13"/>
      <c r="B60" s="13"/>
      <c r="C60" s="14"/>
      <c r="D60" s="13"/>
      <c r="E60" s="13"/>
    </row>
    <row r="61" spans="1:5" ht="13.05" x14ac:dyDescent="0.2">
      <c r="A61" s="46" t="s">
        <v>17</v>
      </c>
      <c r="B61" s="46"/>
      <c r="C61" s="46"/>
      <c r="D61" s="9">
        <f>D6+D15+D24+D32+D39+D46+D53</f>
        <v>6180</v>
      </c>
      <c r="E61" s="13"/>
    </row>
    <row r="62" spans="1:5" ht="13.05" x14ac:dyDescent="0.2">
      <c r="A62" s="46" t="s">
        <v>18</v>
      </c>
      <c r="B62" s="46"/>
      <c r="C62" s="46"/>
      <c r="D62" s="9">
        <f>D7+D16+D25+D33+D40+D47+D54</f>
        <v>4099</v>
      </c>
      <c r="E62" s="13"/>
    </row>
    <row r="63" spans="1:5" ht="13.05" x14ac:dyDescent="0.2">
      <c r="A63" s="46" t="s">
        <v>19</v>
      </c>
      <c r="B63" s="46"/>
      <c r="C63" s="46"/>
      <c r="D63" s="9">
        <f>D9+D18+D56</f>
        <v>2468.1</v>
      </c>
      <c r="E63" s="13"/>
    </row>
    <row r="64" spans="1:5" x14ac:dyDescent="0.25">
      <c r="A64" s="21"/>
      <c r="B64" s="57"/>
      <c r="C64" s="57"/>
      <c r="D64" s="22"/>
      <c r="E64" s="23"/>
    </row>
    <row r="65" spans="1:5" x14ac:dyDescent="0.25">
      <c r="A65" s="25" t="s">
        <v>38</v>
      </c>
      <c r="B65" s="57"/>
      <c r="C65" s="57"/>
      <c r="D65" s="22"/>
      <c r="E65" s="23"/>
    </row>
    <row r="66" spans="1:5" ht="26.75" x14ac:dyDescent="0.25">
      <c r="A66" s="26"/>
      <c r="B66" s="40" t="s">
        <v>27</v>
      </c>
      <c r="C66" s="40" t="s">
        <v>42</v>
      </c>
      <c r="D66" s="40" t="s">
        <v>45</v>
      </c>
      <c r="E66" s="23"/>
    </row>
    <row r="67" spans="1:5" x14ac:dyDescent="0.25">
      <c r="A67" s="36" t="s">
        <v>36</v>
      </c>
      <c r="B67" s="5">
        <v>733</v>
      </c>
      <c r="C67" s="37">
        <v>168000</v>
      </c>
      <c r="D67" s="45">
        <f>C67/28</f>
        <v>6000</v>
      </c>
      <c r="E67" s="23"/>
    </row>
    <row r="68" spans="1:5" x14ac:dyDescent="0.25">
      <c r="A68" s="36" t="s">
        <v>11</v>
      </c>
      <c r="B68" s="5">
        <v>503</v>
      </c>
      <c r="C68" s="37">
        <v>123000</v>
      </c>
      <c r="D68" s="45">
        <f t="shared" ref="D68:D73" si="0">C68/28</f>
        <v>4392.8571428571431</v>
      </c>
      <c r="E68" s="23"/>
    </row>
    <row r="69" spans="1:5" x14ac:dyDescent="0.25">
      <c r="A69" s="36" t="s">
        <v>12</v>
      </c>
      <c r="B69" s="5">
        <v>357</v>
      </c>
      <c r="C69" s="37">
        <v>96000</v>
      </c>
      <c r="D69" s="45">
        <f t="shared" si="0"/>
        <v>3428.5714285714284</v>
      </c>
      <c r="E69" s="23"/>
    </row>
    <row r="70" spans="1:5" x14ac:dyDescent="0.25">
      <c r="A70" s="36" t="s">
        <v>13</v>
      </c>
      <c r="B70" s="5">
        <v>691</v>
      </c>
      <c r="C70" s="37">
        <v>160000</v>
      </c>
      <c r="D70" s="45">
        <f t="shared" si="0"/>
        <v>5714.2857142857147</v>
      </c>
      <c r="E70" s="23"/>
    </row>
    <row r="71" spans="1:5" x14ac:dyDescent="0.25">
      <c r="A71" s="36" t="s">
        <v>14</v>
      </c>
      <c r="B71" s="5">
        <v>641</v>
      </c>
      <c r="C71" s="37">
        <v>150500</v>
      </c>
      <c r="D71" s="45">
        <f t="shared" si="0"/>
        <v>5375</v>
      </c>
      <c r="E71" s="23"/>
    </row>
    <row r="72" spans="1:5" x14ac:dyDescent="0.25">
      <c r="A72" s="36" t="s">
        <v>15</v>
      </c>
      <c r="B72" s="5">
        <v>685</v>
      </c>
      <c r="C72" s="37">
        <v>158700</v>
      </c>
      <c r="D72" s="45">
        <f t="shared" si="0"/>
        <v>5667.8571428571431</v>
      </c>
      <c r="E72" s="23"/>
    </row>
    <row r="73" spans="1:5" x14ac:dyDescent="0.25">
      <c r="A73" s="36" t="s">
        <v>16</v>
      </c>
      <c r="B73" s="5">
        <v>494</v>
      </c>
      <c r="C73" s="37">
        <v>121000</v>
      </c>
      <c r="D73" s="45">
        <f t="shared" si="0"/>
        <v>4321.4285714285716</v>
      </c>
      <c r="E73" s="23"/>
    </row>
    <row r="74" spans="1:5" x14ac:dyDescent="0.25">
      <c r="A74" s="15" t="s">
        <v>26</v>
      </c>
      <c r="B74" s="58" t="s">
        <v>46</v>
      </c>
      <c r="C74" s="11">
        <f>SUM(C67:C73)</f>
        <v>977200</v>
      </c>
      <c r="D74" s="20">
        <f>SUM(D67:D73)</f>
        <v>34900</v>
      </c>
      <c r="E74" s="23"/>
    </row>
    <row r="75" spans="1:5" x14ac:dyDescent="0.25">
      <c r="A75" s="21"/>
      <c r="B75" s="57"/>
      <c r="C75" s="57"/>
      <c r="D75" s="22"/>
      <c r="E75" s="23"/>
    </row>
    <row r="76" spans="1:5" x14ac:dyDescent="0.25">
      <c r="A76" s="27" t="s">
        <v>39</v>
      </c>
      <c r="B76" s="13"/>
      <c r="C76" s="41" t="s">
        <v>40</v>
      </c>
      <c r="D76" s="42" t="s">
        <v>41</v>
      </c>
      <c r="E76" s="13"/>
    </row>
    <row r="77" spans="1:5" ht="13.05" x14ac:dyDescent="0.2">
      <c r="A77" s="17" t="s">
        <v>33</v>
      </c>
      <c r="B77" s="18"/>
      <c r="C77" s="8">
        <f>E58</f>
        <v>288220.5</v>
      </c>
      <c r="D77" s="43">
        <f>C77/26</f>
        <v>11085.403846153846</v>
      </c>
      <c r="E77" s="13"/>
    </row>
    <row r="78" spans="1:5" ht="13.05" x14ac:dyDescent="0.2">
      <c r="A78" s="17" t="s">
        <v>34</v>
      </c>
      <c r="B78" s="18"/>
      <c r="C78" s="8">
        <v>977200</v>
      </c>
      <c r="D78" s="10">
        <f>C78/28</f>
        <v>34900</v>
      </c>
      <c r="E78" s="13"/>
    </row>
    <row r="79" spans="1:5" ht="13.05" x14ac:dyDescent="0.2">
      <c r="A79" s="17" t="s">
        <v>35</v>
      </c>
      <c r="B79" s="18"/>
      <c r="C79" s="8">
        <f>SUM(C77:C78)</f>
        <v>1265420.5</v>
      </c>
      <c r="D79" s="43">
        <f>D78+D77</f>
        <v>45985.403846153844</v>
      </c>
      <c r="E79" s="13"/>
    </row>
    <row r="80" spans="1:5" ht="13.05" x14ac:dyDescent="0.2">
      <c r="A80" s="28" t="s">
        <v>28</v>
      </c>
      <c r="B80" s="29"/>
      <c r="C80" s="30">
        <v>100</v>
      </c>
      <c r="D80" s="10">
        <v>100</v>
      </c>
      <c r="E80" s="13"/>
    </row>
    <row r="81" spans="1:5" ht="13.05" x14ac:dyDescent="0.2">
      <c r="A81" s="31" t="s">
        <v>30</v>
      </c>
      <c r="B81" s="32"/>
      <c r="C81" s="30">
        <v>14</v>
      </c>
      <c r="D81" s="10">
        <v>14</v>
      </c>
      <c r="E81" s="13"/>
    </row>
    <row r="82" spans="1:5" ht="13.05" x14ac:dyDescent="0.2">
      <c r="A82" s="33" t="s">
        <v>31</v>
      </c>
      <c r="B82" s="34"/>
      <c r="C82" s="30">
        <f>C80-C81</f>
        <v>86</v>
      </c>
      <c r="D82" s="10">
        <v>86</v>
      </c>
      <c r="E82" s="13"/>
    </row>
    <row r="83" spans="1:5" ht="13.05" x14ac:dyDescent="0.2">
      <c r="A83" s="33" t="s">
        <v>47</v>
      </c>
      <c r="B83" s="34"/>
      <c r="C83" s="8">
        <v>120</v>
      </c>
      <c r="D83" s="43">
        <f>C83/28</f>
        <v>4.2857142857142856</v>
      </c>
      <c r="E83" s="13"/>
    </row>
    <row r="84" spans="1:5" x14ac:dyDescent="0.25">
      <c r="A84" s="17" t="s">
        <v>32</v>
      </c>
      <c r="B84" s="35"/>
      <c r="C84" s="39">
        <f>C79/C82+C83</f>
        <v>14834.191860465116</v>
      </c>
      <c r="D84" s="10"/>
      <c r="E84" s="13"/>
    </row>
    <row r="85" spans="1:5" x14ac:dyDescent="0.25">
      <c r="A85" s="17" t="s">
        <v>29</v>
      </c>
      <c r="B85" s="35"/>
      <c r="C85" s="39"/>
      <c r="D85" s="44">
        <f>D79/86+D83</f>
        <v>538.9997124968055</v>
      </c>
      <c r="E85" s="13"/>
    </row>
    <row r="86" spans="1:5" x14ac:dyDescent="0.25">
      <c r="A86" s="32"/>
      <c r="B86" s="32"/>
      <c r="C86" s="38"/>
    </row>
    <row r="87" spans="1:5" ht="13.05" x14ac:dyDescent="0.2">
      <c r="A87" s="13"/>
      <c r="B87" s="13"/>
      <c r="C87" s="14"/>
      <c r="D87" s="13"/>
      <c r="E87" s="13"/>
    </row>
    <row r="88" spans="1:5" ht="13.05" x14ac:dyDescent="0.2">
      <c r="A88" s="13"/>
      <c r="B88" s="13"/>
      <c r="C88" s="14"/>
      <c r="D88" s="13"/>
      <c r="E88" s="13"/>
    </row>
    <row r="89" spans="1:5" ht="13.05" x14ac:dyDescent="0.2">
      <c r="A89" s="13"/>
      <c r="B89" s="13"/>
      <c r="C89" s="14"/>
      <c r="D89" s="13"/>
      <c r="E89" s="13"/>
    </row>
    <row r="90" spans="1:5" ht="13.05" x14ac:dyDescent="0.2">
      <c r="A90" s="13"/>
      <c r="B90" s="13"/>
      <c r="C90" s="14"/>
      <c r="D90" s="13"/>
      <c r="E90" s="13"/>
    </row>
    <row r="91" spans="1:5" ht="13.05" x14ac:dyDescent="0.2">
      <c r="A91" s="13"/>
      <c r="B91" s="13"/>
      <c r="C91" s="14"/>
      <c r="D91" s="13"/>
      <c r="E91" s="13"/>
    </row>
  </sheetData>
  <mergeCells count="32">
    <mergeCell ref="A62:C62"/>
    <mergeCell ref="A63:C63"/>
    <mergeCell ref="A12:A13"/>
    <mergeCell ref="B12:B13"/>
    <mergeCell ref="C12:C13"/>
    <mergeCell ref="D12:E12"/>
    <mergeCell ref="A1:E1"/>
    <mergeCell ref="B3:B4"/>
    <mergeCell ref="C3:C4"/>
    <mergeCell ref="D3:E3"/>
    <mergeCell ref="A3:A4"/>
    <mergeCell ref="A21:A22"/>
    <mergeCell ref="B21:B22"/>
    <mergeCell ref="C21:C22"/>
    <mergeCell ref="D21:E21"/>
    <mergeCell ref="A29:A30"/>
    <mergeCell ref="B29:B30"/>
    <mergeCell ref="C29:C30"/>
    <mergeCell ref="D29:E29"/>
    <mergeCell ref="D50:E50"/>
    <mergeCell ref="A36:A37"/>
    <mergeCell ref="B36:B37"/>
    <mergeCell ref="C36:C37"/>
    <mergeCell ref="D36:E36"/>
    <mergeCell ref="A43:A44"/>
    <mergeCell ref="B43:B44"/>
    <mergeCell ref="C43:C44"/>
    <mergeCell ref="D43:E43"/>
    <mergeCell ref="A61:C61"/>
    <mergeCell ref="A50:A51"/>
    <mergeCell ref="B50:B51"/>
    <mergeCell ref="C50:C5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2018-03-25T08:24:37Z</cp:lastPrinted>
  <dcterms:created xsi:type="dcterms:W3CDTF">2018-03-25T06:38:47Z</dcterms:created>
  <dcterms:modified xsi:type="dcterms:W3CDTF">2018-09-11T06:32:49Z</dcterms:modified>
</cp:coreProperties>
</file>